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Technika\Opravné práce SEE\2022\Profylaktické kontroly a kapacitní zkoušky baterií a UPS\"/>
    </mc:Choice>
  </mc:AlternateContent>
  <bookViews>
    <workbookView xWindow="0" yWindow="0" windowWidth="0" windowHeight="0"/>
  </bookViews>
  <sheets>
    <sheet name="Rekapitulace stavby" sheetId="1" r:id="rId1"/>
    <sheet name="1 - UOŽI" sheetId="2" r:id="rId2"/>
    <sheet name="2 - VON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UOŽI'!$C$79:$K$88</definedName>
    <definedName name="_xlnm.Print_Area" localSheetId="1">'1 - UOŽI'!$C$67:$K$88</definedName>
    <definedName name="_xlnm.Print_Titles" localSheetId="1">'1 - UOŽI'!$79:$79</definedName>
    <definedName name="_xlnm._FilterDatabase" localSheetId="2" hidden="1">'2 - VON'!$C$82:$K$93</definedName>
    <definedName name="_xlnm.Print_Area" localSheetId="2">'2 - VON'!$C$70:$K$93</definedName>
    <definedName name="_xlnm.Print_Titles" localSheetId="2">'2 - VON'!$82:$82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77"/>
  <c r="E7"/>
  <c r="E48"/>
  <c i="2" r="J37"/>
  <c r="J36"/>
  <c i="1" r="AY55"/>
  <c i="2" r="J35"/>
  <c i="1" r="AX55"/>
  <c i="2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" r="L50"/>
  <c r="AM50"/>
  <c r="AM49"/>
  <c r="L49"/>
  <c r="AM47"/>
  <c r="L47"/>
  <c r="L45"/>
  <c r="L44"/>
  <c i="2" r="BK86"/>
  <c r="BK83"/>
  <c r="J87"/>
  <c r="J83"/>
  <c r="J84"/>
  <c i="3" r="BK89"/>
  <c r="J92"/>
  <c i="2" r="J85"/>
  <c r="BK82"/>
  <c r="J86"/>
  <c i="1" r="AS54"/>
  <c i="3" r="J86"/>
  <c r="BK86"/>
  <c i="2" r="BK87"/>
  <c r="BK84"/>
  <c r="BK88"/>
  <c r="BK85"/>
  <c r="J88"/>
  <c r="J82"/>
  <c i="3" r="BK92"/>
  <c r="J89"/>
  <c i="2" l="1" r="BK81"/>
  <c r="BK80"/>
  <c r="J80"/>
  <c r="P81"/>
  <c r="P80"/>
  <c i="1" r="AU55"/>
  <c i="2" r="T81"/>
  <c r="T80"/>
  <c r="R81"/>
  <c r="R80"/>
  <c i="3" r="BK85"/>
  <c r="J85"/>
  <c r="J61"/>
  <c r="BK88"/>
  <c r="J88"/>
  <c r="J62"/>
  <c r="BK91"/>
  <c r="J91"/>
  <c r="J63"/>
  <c r="F55"/>
  <c r="BE89"/>
  <c i="2" r="J59"/>
  <c r="J81"/>
  <c r="J60"/>
  <c i="3" r="E73"/>
  <c r="BE86"/>
  <c r="BE92"/>
  <c r="J52"/>
  <c i="2" r="J52"/>
  <c r="F77"/>
  <c r="BE83"/>
  <c r="BE84"/>
  <c r="BE85"/>
  <c r="BE87"/>
  <c r="E48"/>
  <c r="BE82"/>
  <c r="BE86"/>
  <c r="BE88"/>
  <c r="J30"/>
  <c r="F36"/>
  <c i="1" r="BC55"/>
  <c i="2" r="F35"/>
  <c i="1" r="BB55"/>
  <c i="3" r="F36"/>
  <c i="1" r="BC56"/>
  <c i="3" r="F37"/>
  <c i="1" r="BD56"/>
  <c r="AU54"/>
  <c i="2" r="J34"/>
  <c i="1" r="AW55"/>
  <c i="3" r="J34"/>
  <c i="1" r="AW56"/>
  <c i="3" r="F34"/>
  <c i="1" r="BA56"/>
  <c i="2" r="F34"/>
  <c i="1" r="BA55"/>
  <c i="2" r="F37"/>
  <c i="1" r="BD55"/>
  <c i="3" r="F35"/>
  <c i="1" r="BB56"/>
  <c l="1" r="AG55"/>
  <c i="3" r="BK84"/>
  <c r="BK83"/>
  <c r="J83"/>
  <c r="J30"/>
  <c i="1" r="AG56"/>
  <c i="2" r="F33"/>
  <c i="1" r="AZ55"/>
  <c r="BD54"/>
  <c r="W33"/>
  <c r="BC54"/>
  <c r="W32"/>
  <c i="2" r="J33"/>
  <c i="1" r="AV55"/>
  <c r="AT55"/>
  <c r="AN55"/>
  <c r="BB54"/>
  <c r="W31"/>
  <c r="BA54"/>
  <c r="W30"/>
  <c i="3" r="F33"/>
  <c i="1" r="AZ56"/>
  <c i="3" r="J33"/>
  <c i="1" r="AV56"/>
  <c r="AT56"/>
  <c r="AN56"/>
  <c i="3" l="1" r="J59"/>
  <c r="J84"/>
  <c r="J60"/>
  <c r="J39"/>
  <c i="2" r="J39"/>
  <c i="1" r="AG54"/>
  <c r="AK26"/>
  <c r="AZ54"/>
  <c r="W29"/>
  <c r="AY54"/>
  <c r="AW54"/>
  <c r="AK30"/>
  <c r="AX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<sst xmlns="http://schemas.openxmlformats.org/spreadsheetml/2006/main">
  <si>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</si>
  <si>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</si>
  <si>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</si>
  <si>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</si>
  <si>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</si>
  <si>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{264ce25d-df88-4b1f-b5db-eaa97e83c13b}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</si>
  <si>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</si>
  <si>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</si>
  <si>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</si>
  <si>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</si>
  <si>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</si>
  <si>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</si>
  <si>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</si>
  <si>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</si>
  <si>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</si>
  <si>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</si>
  <si>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</si>
  <si>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Profylaktické kontroly a kapacitní zkoušky baterií a UPS</t>
  </si>
  <si>
    <t>KSO:</t>
  </si>
  <si>
    <t/>
  </si>
  <si>
    <t>CC-CZ:</t>
  </si>
  <si>
    <t>Místo:</t>
  </si>
  <si>
    <t xml:space="preserve"> </t>
  </si>
  <si>
    <t>Datum:</t>
  </si>
  <si>
    <t>10. 5. 2022</t>
  </si>
  <si>
    <t>Zadavatel:</t>
  </si>
  <si>
    <t>IČ:</t>
  </si>
  <si>
    <t>70994234</t>
  </si>
  <si>
    <t>SŽ, s.o. Přednosta SEE Praha</t>
  </si>
  <si>
    <t>DIČ:</t>
  </si>
  <si>
    <t>CZ 70994234</t>
  </si>
  <si>
    <t>Uchazeč:</t>
  </si>
  <si>
    <t>Vyplň údaj</t>
  </si>
  <si>
    <t>Projektant:</t>
  </si>
  <si>
    <t>SŽ, s.o.</t>
  </si>
  <si>
    <t>True</t>
  </si>
  <si>
    <t>Zpracovatel:</t>
  </si>
  <si>
    <t>Poznámka:</t>
  </si>
  <si>
    <t>Soupis prací je sestaven s využitím Cenové soustavy ÚRS a UOŽI.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</si>
  <si>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</si>
  <si>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</si>
  <si>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</si>
  <si>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</si>
  <si>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</si>
  <si>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</si>
  <si>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</si>
  <si>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</si>
  <si>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</si>
  <si>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</si>
  <si>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</si>
  <si>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</si>
  <si>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</si>
  <si>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</si>
  <si>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</si>
  <si>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</si>
  <si>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</si>
  <si>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</si>
  <si>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</si>
  <si>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</si>
  <si>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</si>
  <si>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</si>
  <si>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</si>
  <si>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</si>
  <si>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</si>
  <si>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</si>
  <si>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</si>
  <si>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</si>
  <si>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</si>
  <si>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</si>
  <si>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</si>
  <si>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</si>
  <si>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</si>
  <si>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</si>
  <si>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</si>
  <si>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</si>
  <si>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</si>
  <si>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</si>
  <si>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</si>
  <si>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</si>
  <si>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UOŽI</t>
  </si>
  <si>
    <t>STA</t>
  </si>
  <si>
    <t>{85d3e9f8-a4e8-4289-af93-9f675440eaca}</t>
  </si>
  <si>
    <t>2</t>
  </si>
  <si>
    <t>VON</t>
  </si>
  <si>
    <t>{d49fc8f6-9422-4c2b-8f21-3a24cf92ca25}</t>
  </si>
  <si>
    <t>KRYCÍ LIST SOUPISU PRACÍ</t>
  </si>
  <si>
    <t>Objekt:</t>
  </si>
  <si>
    <t>1 - UOŽI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</si>
  <si>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</si>
  <si>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</si>
  <si>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</si>
  <si>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</si>
  <si>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</si>
  <si>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</si>
  <si>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</si>
  <si>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</si>
  <si>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</si>
  <si>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</si>
  <si>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</si>
  <si>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</si>
  <si>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</si>
  <si>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</si>
  <si>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</si>
  <si>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</si>
  <si>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</si>
  <si>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</si>
  <si>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</si>
  <si>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</si>
  <si>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</si>
  <si>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</si>
  <si>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13</t>
  </si>
  <si>
    <t>K</t>
  </si>
  <si>
    <t>7499257010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</si>
  <si>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</si>
  <si>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kus</t>
  </si>
  <si>
    <t>Sborník UOŽI 01 2022</t>
  </si>
  <si>
    <t>512</t>
  </si>
  <si>
    <t>-435721343</t>
  </si>
  <si>
    <t>8</t>
  </si>
  <si>
    <t>7499356050</t>
  </si>
  <si>
    <t>Zkoušky a prohlídky elektrických přístrojů - ostatní profylaktická kontrola staničních baterií 24 V</t>
  </si>
  <si>
    <t>-256356301</t>
  </si>
  <si>
    <t>7</t>
  </si>
  <si>
    <t>7499356051R</t>
  </si>
  <si>
    <t>Zkoušky a prohlídky elektrických přístrojů - ostatní profylaktická kontrola staničních baterií 48 V</t>
  </si>
  <si>
    <t>-1760096333</t>
  </si>
  <si>
    <t>9</t>
  </si>
  <si>
    <t>7499356055</t>
  </si>
  <si>
    <t>Zkoušky a prohlídky elektrických přístrojů - ostatní profylaktická kontrola staničních baterií 110 V</t>
  </si>
  <si>
    <t>696636167</t>
  </si>
  <si>
    <t>11</t>
  </si>
  <si>
    <t>7499356070</t>
  </si>
  <si>
    <t>Zkoušky a prohlídky elektrických přístrojů - ostatní kapacitní zkouška staničních baterií 24 V</t>
  </si>
  <si>
    <t>1209413778</t>
  </si>
  <si>
    <t>10</t>
  </si>
  <si>
    <t>7499356075</t>
  </si>
  <si>
    <t>Zkoušky a prohlídky elektrických přístrojů - ostatní kapacitní zkouška staničních baterií 110 V</t>
  </si>
  <si>
    <t>116906325</t>
  </si>
  <si>
    <t>12</t>
  </si>
  <si>
    <t>7499751050</t>
  </si>
  <si>
    <t>Dokončovací práce manipulace na zařízeních prováděné provozovatelem - manipulace nutné pro další práce zhotovitele na technologickém souboru</t>
  </si>
  <si>
    <t>hod</t>
  </si>
  <si>
    <t>1180980646</t>
  </si>
  <si>
    <t>2 - VON</t>
  </si>
  <si>
    <t>VRN - Vedlejší rozpočtové náklady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</si>
  <si>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</si>
  <si>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</si>
  <si>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</si>
  <si>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</si>
  <si>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</si>
  <si>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5</t>
  </si>
  <si>
    <t>VRN6</t>
  </si>
  <si>
    <t>Územní vlivy</t>
  </si>
  <si>
    <t>064002000</t>
  </si>
  <si>
    <t>Práce ve zdraví škodlivém prostředí</t>
  </si>
  <si>
    <t>…</t>
  </si>
  <si>
    <t>CS ÚRS 2022 01</t>
  </si>
  <si>
    <t>1024</t>
  </si>
  <si>
    <t>775997276</t>
  </si>
  <si>
    <t>Online PSC</t>
  </si>
  <si>
    <t>https://podminky.urs.cz/item/CS_URS_2022_01/064002000</t>
  </si>
  <si>
    <t>VRN7</t>
  </si>
  <si>
    <t>Provozní vlivy</t>
  </si>
  <si>
    <t>3</t>
  </si>
  <si>
    <t>075103000</t>
  </si>
  <si>
    <t>Ochranná pásma elektrického vedení</t>
  </si>
  <si>
    <t>663579190</t>
  </si>
  <si>
    <t>https://podminky.urs.cz/item/CS_URS_2022_01/075103000</t>
  </si>
  <si>
    <t>VRN8</t>
  </si>
  <si>
    <t>Přesun stavebních kapacit</t>
  </si>
  <si>
    <t>081002000</t>
  </si>
  <si>
    <t>Doprava zaměstnanců</t>
  </si>
  <si>
    <t>-1270571140</t>
  </si>
  <si>
    <t>https://podminky.urs.cz/item/CS_URS_2022_01/081002000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</si>
</sst>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64002000" TargetMode="External" /><Relationship Id="rId2" Type="http://schemas.openxmlformats.org/officeDocument/2006/relationships/hyperlink" Target="https://podminky.urs.cz/item/CS_URS_2022_01/075103000" TargetMode="External" /><Relationship Id="rId3" Type="http://schemas.openxmlformats.org/officeDocument/2006/relationships/hyperlink" Target="https://podminky.urs.cz/item/CS_URS_2022_01/081002000" TargetMode="External" /><Relationship Id="rId4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27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30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27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30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E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Profylaktické kontroly a kapacitní zkoušky baterií a UPS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10. 5. 2022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SŽ, s.o. Přednosta SEE Praha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>SŽ, s.o.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>SŽ, s.o.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ROUND(SUM(AS55:AS56),2)</f>
        <v>0</v>
      </c>
      <c r="AT54" s="103">
        <f>ROUND(SUM(AV54:AW54),2)</f>
        <v>0</v>
      </c>
      <c r="AU54" s="104">
        <f>ROUND(SUM(AU55:AU56),5)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ROUND(SUM(AZ55:AZ56),2)</f>
        <v>0</v>
      </c>
      <c r="BA54" s="103">
        <f>ROUND(SUM(BA55:BA56),2)</f>
        <v>0</v>
      </c>
      <c r="BB54" s="103">
        <f>ROUND(SUM(BB55:BB56),2)</f>
        <v>0</v>
      </c>
      <c r="BC54" s="103">
        <f>ROUND(SUM(BC55:BC56),2)</f>
        <v>0</v>
      </c>
      <c r="BD54" s="105">
        <f>ROUND(SUM(BD55:BD56),2)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16.5" customHeight="1">
      <c r="A55" s="108" t="s">
        <v>77</v>
      </c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'1 - UOŽI'!J30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'1 - UOŽI'!P80</f>
        <v>0</v>
      </c>
      <c r="AV55" s="117">
        <f>'1 - UOŽI'!J33</f>
        <v>0</v>
      </c>
      <c r="AW55" s="117">
        <f>'1 - UOŽI'!J34</f>
        <v>0</v>
      </c>
      <c r="AX55" s="117">
        <f>'1 - UOŽI'!J35</f>
        <v>0</v>
      </c>
      <c r="AY55" s="117">
        <f>'1 - UOŽI'!J36</f>
        <v>0</v>
      </c>
      <c r="AZ55" s="117">
        <f>'1 - UOŽI'!F33</f>
        <v>0</v>
      </c>
      <c r="BA55" s="117">
        <f>'1 - UOŽI'!F34</f>
        <v>0</v>
      </c>
      <c r="BB55" s="117">
        <f>'1 - UOŽI'!F35</f>
        <v>0</v>
      </c>
      <c r="BC55" s="117">
        <f>'1 - UOŽI'!F36</f>
        <v>0</v>
      </c>
      <c r="BD55" s="119">
        <f>'1 - UOŽI'!F37</f>
        <v>0</v>
      </c>
      <c r="BE55" s="7"/>
      <c r="BT55" s="120" t="s">
        <v>78</v>
      </c>
      <c r="BV55" s="120" t="s">
        <v>75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7" customFormat="1" ht="16.5" customHeight="1">
      <c r="A56" s="108" t="s">
        <v>77</v>
      </c>
      <c r="B56" s="109"/>
      <c r="C56" s="110"/>
      <c r="D56" s="111" t="s">
        <v>82</v>
      </c>
      <c r="E56" s="111"/>
      <c r="F56" s="111"/>
      <c r="G56" s="111"/>
      <c r="H56" s="111"/>
      <c r="I56" s="112"/>
      <c r="J56" s="111" t="s">
        <v>83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'2 - VON'!J30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80</v>
      </c>
      <c r="AR56" s="115"/>
      <c r="AS56" s="121">
        <v>0</v>
      </c>
      <c r="AT56" s="122">
        <f>ROUND(SUM(AV56:AW56),2)</f>
        <v>0</v>
      </c>
      <c r="AU56" s="123">
        <f>'2 - VON'!P83</f>
        <v>0</v>
      </c>
      <c r="AV56" s="122">
        <f>'2 - VON'!J33</f>
        <v>0</v>
      </c>
      <c r="AW56" s="122">
        <f>'2 - VON'!J34</f>
        <v>0</v>
      </c>
      <c r="AX56" s="122">
        <f>'2 - VON'!J35</f>
        <v>0</v>
      </c>
      <c r="AY56" s="122">
        <f>'2 - VON'!J36</f>
        <v>0</v>
      </c>
      <c r="AZ56" s="122">
        <f>'2 - VON'!F33</f>
        <v>0</v>
      </c>
      <c r="BA56" s="122">
        <f>'2 - VON'!F34</f>
        <v>0</v>
      </c>
      <c r="BB56" s="122">
        <f>'2 - VON'!F35</f>
        <v>0</v>
      </c>
      <c r="BC56" s="122">
        <f>'2 - VON'!F36</f>
        <v>0</v>
      </c>
      <c r="BD56" s="124">
        <f>'2 - VON'!F37</f>
        <v>0</v>
      </c>
      <c r="BE56" s="7"/>
      <c r="BT56" s="120" t="s">
        <v>78</v>
      </c>
      <c r="BV56" s="120" t="s">
        <v>75</v>
      </c>
      <c r="BW56" s="120" t="s">
        <v>84</v>
      </c>
      <c r="BX56" s="120" t="s">
        <v>5</v>
      </c>
      <c r="CL56" s="120" t="s">
        <v>19</v>
      </c>
      <c r="CM56" s="120" t="s">
        <v>82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XgUe/FGzRsKRpmR9nbMGyYozla4X4DxVS8pVO6IpmK7SZkX7Qf11PJLU7Q2snGyHQGdyUSXYkzYVSlNhvoRXdA==" hashValue="wOXgrafyDaXgZ1LMos8vUbdma/3O5EYNgd0L+wKSBeE4Heyl1gMH5qE6RrSYqzPrQ4nM7RsiOlGYVBAjT8tEd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UOŽI'!C2" display="/"/>
    <hyperlink ref="A56" location="'2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16.5" customHeight="1">
      <c r="B7" s="17"/>
      <c r="E7" s="130" t="str">
        <f>'Rekapitulace stavby'!K6</f>
        <v>Profylaktické kontroly a kapacitní zkoušky baterií a UPS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86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87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10. 5. 2022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27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30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">
        <v>27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29</v>
      </c>
      <c r="J24" s="133" t="s">
        <v>30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37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71.25" customHeight="1">
      <c r="A27" s="135"/>
      <c r="B27" s="136"/>
      <c r="C27" s="135"/>
      <c r="D27" s="135"/>
      <c r="E27" s="137" t="s">
        <v>38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39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41</v>
      </c>
      <c r="G32" s="35"/>
      <c r="H32" s="35"/>
      <c r="I32" s="142" t="s">
        <v>40</v>
      </c>
      <c r="J32" s="142" t="s">
        <v>42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43</v>
      </c>
      <c r="E33" s="129" t="s">
        <v>44</v>
      </c>
      <c r="F33" s="144">
        <f>ROUND((SUM(BE80:BE88)),  2)</f>
        <v>0</v>
      </c>
      <c r="G33" s="35"/>
      <c r="H33" s="35"/>
      <c r="I33" s="145">
        <v>0.20999999999999999</v>
      </c>
      <c r="J33" s="144">
        <f>ROUND(((SUM(BE80:BE88))*I33),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45</v>
      </c>
      <c r="F34" s="144">
        <f>ROUND((SUM(BF80:BF88)),  2)</f>
        <v>0</v>
      </c>
      <c r="G34" s="35"/>
      <c r="H34" s="35"/>
      <c r="I34" s="145">
        <v>0.14999999999999999</v>
      </c>
      <c r="J34" s="144">
        <f>ROUND(((SUM(BF80:BF88))*I34),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46</v>
      </c>
      <c r="F35" s="144">
        <f>ROUND((SUM(BG80:BG88)),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47</v>
      </c>
      <c r="F36" s="144">
        <f>ROUND((SUM(BH80:BH88)),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48</v>
      </c>
      <c r="F37" s="144">
        <f>ROUND((SUM(BI80:BI88)),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Profylaktické kontroly a kapacitní zkoušky baterií a UPS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1 - UOŽI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10. 5. 2022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SŽ, s.o. Přednosta SEE Praha</v>
      </c>
      <c r="G54" s="37"/>
      <c r="H54" s="37"/>
      <c r="I54" s="29" t="s">
        <v>33</v>
      </c>
      <c r="J54" s="33" t="str">
        <f>E21</f>
        <v>SŽ, s.o.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>SŽ, s.o.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71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/>
    <row r="64" hidden="1"/>
    <row r="65" hidden="1"/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93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Profylaktické kontroly a kapacitní zkoušky baterií a UPS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86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1 - UOŽI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 xml:space="preserve"> </v>
      </c>
      <c r="G74" s="37"/>
      <c r="H74" s="37"/>
      <c r="I74" s="29" t="s">
        <v>23</v>
      </c>
      <c r="J74" s="69" t="str">
        <f>IF(J12="","",J12)</f>
        <v>10. 5. 2022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SŽ, s.o. Přednosta SEE Praha</v>
      </c>
      <c r="G76" s="37"/>
      <c r="H76" s="37"/>
      <c r="I76" s="29" t="s">
        <v>33</v>
      </c>
      <c r="J76" s="33" t="str">
        <f>E21</f>
        <v>SŽ, s.o.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31</v>
      </c>
      <c r="D77" s="37"/>
      <c r="E77" s="37"/>
      <c r="F77" s="24" t="str">
        <f>IF(E18="","",E18)</f>
        <v>Vyplň údaj</v>
      </c>
      <c r="G77" s="37"/>
      <c r="H77" s="37"/>
      <c r="I77" s="29" t="s">
        <v>36</v>
      </c>
      <c r="J77" s="33" t="str">
        <f>E24</f>
        <v>SŽ, s.o.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94</v>
      </c>
      <c r="D79" s="171" t="s">
        <v>58</v>
      </c>
      <c r="E79" s="171" t="s">
        <v>54</v>
      </c>
      <c r="F79" s="171" t="s">
        <v>55</v>
      </c>
      <c r="G79" s="171" t="s">
        <v>95</v>
      </c>
      <c r="H79" s="171" t="s">
        <v>96</v>
      </c>
      <c r="I79" s="171" t="s">
        <v>97</v>
      </c>
      <c r="J79" s="171" t="s">
        <v>90</v>
      </c>
      <c r="K79" s="172" t="s">
        <v>98</v>
      </c>
      <c r="L79" s="173"/>
      <c r="M79" s="89" t="s">
        <v>19</v>
      </c>
      <c r="N79" s="90" t="s">
        <v>43</v>
      </c>
      <c r="O79" s="90" t="s">
        <v>99</v>
      </c>
      <c r="P79" s="90" t="s">
        <v>100</v>
      </c>
      <c r="Q79" s="90" t="s">
        <v>101</v>
      </c>
      <c r="R79" s="90" t="s">
        <v>102</v>
      </c>
      <c r="S79" s="90" t="s">
        <v>103</v>
      </c>
      <c r="T79" s="91" t="s">
        <v>104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105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72</v>
      </c>
      <c r="AU80" s="14" t="s">
        <v>91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72</v>
      </c>
      <c r="E81" s="182" t="s">
        <v>106</v>
      </c>
      <c r="F81" s="182" t="s">
        <v>107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SUM(P82:P88)</f>
        <v>0</v>
      </c>
      <c r="Q81" s="187"/>
      <c r="R81" s="188">
        <f>SUM(R82:R88)</f>
        <v>0</v>
      </c>
      <c r="S81" s="187"/>
      <c r="T81" s="189">
        <f>SUM(T82:T88)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108</v>
      </c>
      <c r="AT81" s="191" t="s">
        <v>72</v>
      </c>
      <c r="AU81" s="191" t="s">
        <v>73</v>
      </c>
      <c r="AY81" s="190" t="s">
        <v>109</v>
      </c>
      <c r="BK81" s="192">
        <f>SUM(BK82:BK88)</f>
        <v>0</v>
      </c>
    </row>
    <row r="82" s="2" customFormat="1" ht="62.7" customHeight="1">
      <c r="A82" s="35"/>
      <c r="B82" s="36"/>
      <c r="C82" s="193" t="s">
        <v>110</v>
      </c>
      <c r="D82" s="193" t="s">
        <v>111</v>
      </c>
      <c r="E82" s="194" t="s">
        <v>112</v>
      </c>
      <c r="F82" s="195" t="s">
        <v>113</v>
      </c>
      <c r="G82" s="196" t="s">
        <v>114</v>
      </c>
      <c r="H82" s="197">
        <v>44</v>
      </c>
      <c r="I82" s="198"/>
      <c r="J82" s="199">
        <f>ROUND(I82*H82,2)</f>
        <v>0</v>
      </c>
      <c r="K82" s="195" t="s">
        <v>115</v>
      </c>
      <c r="L82" s="41"/>
      <c r="M82" s="200" t="s">
        <v>19</v>
      </c>
      <c r="N82" s="201" t="s">
        <v>44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116</v>
      </c>
      <c r="AT82" s="204" t="s">
        <v>111</v>
      </c>
      <c r="AU82" s="204" t="s">
        <v>78</v>
      </c>
      <c r="AY82" s="14" t="s">
        <v>109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78</v>
      </c>
      <c r="BK82" s="205">
        <f>ROUND(I82*H82,2)</f>
        <v>0</v>
      </c>
      <c r="BL82" s="14" t="s">
        <v>116</v>
      </c>
      <c r="BM82" s="204" t="s">
        <v>117</v>
      </c>
    </row>
    <row r="83" s="2" customFormat="1" ht="33" customHeight="1">
      <c r="A83" s="35"/>
      <c r="B83" s="36"/>
      <c r="C83" s="193" t="s">
        <v>118</v>
      </c>
      <c r="D83" s="193" t="s">
        <v>111</v>
      </c>
      <c r="E83" s="194" t="s">
        <v>119</v>
      </c>
      <c r="F83" s="195" t="s">
        <v>120</v>
      </c>
      <c r="G83" s="196" t="s">
        <v>114</v>
      </c>
      <c r="H83" s="197">
        <v>40</v>
      </c>
      <c r="I83" s="198"/>
      <c r="J83" s="199">
        <f>ROUND(I83*H83,2)</f>
        <v>0</v>
      </c>
      <c r="K83" s="195" t="s">
        <v>115</v>
      </c>
      <c r="L83" s="41"/>
      <c r="M83" s="200" t="s">
        <v>19</v>
      </c>
      <c r="N83" s="201" t="s">
        <v>44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116</v>
      </c>
      <c r="AT83" s="204" t="s">
        <v>111</v>
      </c>
      <c r="AU83" s="204" t="s">
        <v>78</v>
      </c>
      <c r="AY83" s="14" t="s">
        <v>109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78</v>
      </c>
      <c r="BK83" s="205">
        <f>ROUND(I83*H83,2)</f>
        <v>0</v>
      </c>
      <c r="BL83" s="14" t="s">
        <v>116</v>
      </c>
      <c r="BM83" s="204" t="s">
        <v>121</v>
      </c>
    </row>
    <row r="84" s="2" customFormat="1" ht="33" customHeight="1">
      <c r="A84" s="35"/>
      <c r="B84" s="36"/>
      <c r="C84" s="193" t="s">
        <v>122</v>
      </c>
      <c r="D84" s="193" t="s">
        <v>111</v>
      </c>
      <c r="E84" s="194" t="s">
        <v>123</v>
      </c>
      <c r="F84" s="195" t="s">
        <v>124</v>
      </c>
      <c r="G84" s="196" t="s">
        <v>114</v>
      </c>
      <c r="H84" s="197">
        <v>2</v>
      </c>
      <c r="I84" s="198"/>
      <c r="J84" s="199">
        <f>ROUND(I84*H84,2)</f>
        <v>0</v>
      </c>
      <c r="K84" s="195" t="s">
        <v>115</v>
      </c>
      <c r="L84" s="41"/>
      <c r="M84" s="200" t="s">
        <v>19</v>
      </c>
      <c r="N84" s="201" t="s">
        <v>44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116</v>
      </c>
      <c r="AT84" s="204" t="s">
        <v>111</v>
      </c>
      <c r="AU84" s="204" t="s">
        <v>78</v>
      </c>
      <c r="AY84" s="14" t="s">
        <v>109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78</v>
      </c>
      <c r="BK84" s="205">
        <f>ROUND(I84*H84,2)</f>
        <v>0</v>
      </c>
      <c r="BL84" s="14" t="s">
        <v>116</v>
      </c>
      <c r="BM84" s="204" t="s">
        <v>125</v>
      </c>
    </row>
    <row r="85" s="2" customFormat="1" ht="33" customHeight="1">
      <c r="A85" s="35"/>
      <c r="B85" s="36"/>
      <c r="C85" s="193" t="s">
        <v>126</v>
      </c>
      <c r="D85" s="193" t="s">
        <v>111</v>
      </c>
      <c r="E85" s="194" t="s">
        <v>127</v>
      </c>
      <c r="F85" s="195" t="s">
        <v>128</v>
      </c>
      <c r="G85" s="196" t="s">
        <v>114</v>
      </c>
      <c r="H85" s="197">
        <v>38</v>
      </c>
      <c r="I85" s="198"/>
      <c r="J85" s="199">
        <f>ROUND(I85*H85,2)</f>
        <v>0</v>
      </c>
      <c r="K85" s="195" t="s">
        <v>115</v>
      </c>
      <c r="L85" s="41"/>
      <c r="M85" s="200" t="s">
        <v>19</v>
      </c>
      <c r="N85" s="201" t="s">
        <v>44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116</v>
      </c>
      <c r="AT85" s="204" t="s">
        <v>111</v>
      </c>
      <c r="AU85" s="204" t="s">
        <v>78</v>
      </c>
      <c r="AY85" s="14" t="s">
        <v>109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78</v>
      </c>
      <c r="BK85" s="205">
        <f>ROUND(I85*H85,2)</f>
        <v>0</v>
      </c>
      <c r="BL85" s="14" t="s">
        <v>116</v>
      </c>
      <c r="BM85" s="204" t="s">
        <v>129</v>
      </c>
    </row>
    <row r="86" s="2" customFormat="1" ht="24.15" customHeight="1">
      <c r="A86" s="35"/>
      <c r="B86" s="36"/>
      <c r="C86" s="193" t="s">
        <v>130</v>
      </c>
      <c r="D86" s="193" t="s">
        <v>111</v>
      </c>
      <c r="E86" s="194" t="s">
        <v>131</v>
      </c>
      <c r="F86" s="195" t="s">
        <v>132</v>
      </c>
      <c r="G86" s="196" t="s">
        <v>114</v>
      </c>
      <c r="H86" s="197">
        <v>39</v>
      </c>
      <c r="I86" s="198"/>
      <c r="J86" s="199">
        <f>ROUND(I86*H86,2)</f>
        <v>0</v>
      </c>
      <c r="K86" s="195" t="s">
        <v>115</v>
      </c>
      <c r="L86" s="41"/>
      <c r="M86" s="200" t="s">
        <v>19</v>
      </c>
      <c r="N86" s="201" t="s">
        <v>44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116</v>
      </c>
      <c r="AT86" s="204" t="s">
        <v>111</v>
      </c>
      <c r="AU86" s="204" t="s">
        <v>78</v>
      </c>
      <c r="AY86" s="14" t="s">
        <v>109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78</v>
      </c>
      <c r="BK86" s="205">
        <f>ROUND(I86*H86,2)</f>
        <v>0</v>
      </c>
      <c r="BL86" s="14" t="s">
        <v>116</v>
      </c>
      <c r="BM86" s="204" t="s">
        <v>133</v>
      </c>
    </row>
    <row r="87" s="2" customFormat="1" ht="33" customHeight="1">
      <c r="A87" s="35"/>
      <c r="B87" s="36"/>
      <c r="C87" s="193" t="s">
        <v>134</v>
      </c>
      <c r="D87" s="193" t="s">
        <v>111</v>
      </c>
      <c r="E87" s="194" t="s">
        <v>135</v>
      </c>
      <c r="F87" s="195" t="s">
        <v>136</v>
      </c>
      <c r="G87" s="196" t="s">
        <v>114</v>
      </c>
      <c r="H87" s="197">
        <v>12</v>
      </c>
      <c r="I87" s="198"/>
      <c r="J87" s="199">
        <f>ROUND(I87*H87,2)</f>
        <v>0</v>
      </c>
      <c r="K87" s="195" t="s">
        <v>115</v>
      </c>
      <c r="L87" s="41"/>
      <c r="M87" s="200" t="s">
        <v>19</v>
      </c>
      <c r="N87" s="201" t="s">
        <v>44</v>
      </c>
      <c r="O87" s="81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116</v>
      </c>
      <c r="AT87" s="204" t="s">
        <v>111</v>
      </c>
      <c r="AU87" s="204" t="s">
        <v>78</v>
      </c>
      <c r="AY87" s="14" t="s">
        <v>109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4" t="s">
        <v>78</v>
      </c>
      <c r="BK87" s="205">
        <f>ROUND(I87*H87,2)</f>
        <v>0</v>
      </c>
      <c r="BL87" s="14" t="s">
        <v>116</v>
      </c>
      <c r="BM87" s="204" t="s">
        <v>137</v>
      </c>
    </row>
    <row r="88" s="2" customFormat="1" ht="44.25" customHeight="1">
      <c r="A88" s="35"/>
      <c r="B88" s="36"/>
      <c r="C88" s="193" t="s">
        <v>138</v>
      </c>
      <c r="D88" s="193" t="s">
        <v>111</v>
      </c>
      <c r="E88" s="194" t="s">
        <v>139</v>
      </c>
      <c r="F88" s="195" t="s">
        <v>140</v>
      </c>
      <c r="G88" s="196" t="s">
        <v>141</v>
      </c>
      <c r="H88" s="197">
        <v>44</v>
      </c>
      <c r="I88" s="198"/>
      <c r="J88" s="199">
        <f>ROUND(I88*H88,2)</f>
        <v>0</v>
      </c>
      <c r="K88" s="195" t="s">
        <v>115</v>
      </c>
      <c r="L88" s="41"/>
      <c r="M88" s="206" t="s">
        <v>19</v>
      </c>
      <c r="N88" s="207" t="s">
        <v>44</v>
      </c>
      <c r="O88" s="208"/>
      <c r="P88" s="209">
        <f>O88*H88</f>
        <v>0</v>
      </c>
      <c r="Q88" s="209">
        <v>0</v>
      </c>
      <c r="R88" s="209">
        <f>Q88*H88</f>
        <v>0</v>
      </c>
      <c r="S88" s="209">
        <v>0</v>
      </c>
      <c r="T88" s="210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116</v>
      </c>
      <c r="AT88" s="204" t="s">
        <v>111</v>
      </c>
      <c r="AU88" s="204" t="s">
        <v>78</v>
      </c>
      <c r="AY88" s="14" t="s">
        <v>109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78</v>
      </c>
      <c r="BK88" s="205">
        <f>ROUND(I88*H88,2)</f>
        <v>0</v>
      </c>
      <c r="BL88" s="14" t="s">
        <v>116</v>
      </c>
      <c r="BM88" s="204" t="s">
        <v>142</v>
      </c>
    </row>
    <row r="89" s="2" customFormat="1" ht="6.96" customHeight="1">
      <c r="A89" s="35"/>
      <c r="B89" s="56"/>
      <c r="C89" s="57"/>
      <c r="D89" s="57"/>
      <c r="E89" s="57"/>
      <c r="F89" s="57"/>
      <c r="G89" s="57"/>
      <c r="H89" s="57"/>
      <c r="I89" s="57"/>
      <c r="J89" s="57"/>
      <c r="K89" s="57"/>
      <c r="L89" s="41"/>
      <c r="M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</sheetData>
  <sheetProtection sheet="1" autoFilter="0" formatColumns="0" formatRows="0" objects="1" scenarios="1" spinCount="100000" saltValue="gGPi6vl+hbvGsRYKzFYsjpewrUgZwDEc+1Z++kgeXnkuCwMVXamlKaEkUlSnuzrx38OZgvDd30B/QcTVzo6uyw==" hashValue="BDoGqYAWVsMlh11SiQEZN//S4fn607aStd/e65ym9+KGv7LqbQaCb2DjVOLjTQTjV6Goan4NR9ojk+HepCv1tQ==" algorithmName="SHA-512" password="CC35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hidden="1" s="1" customFormat="1" ht="24.96" customHeight="1">
      <c r="B4" s="17"/>
      <c r="D4" s="127" t="s">
        <v>85</v>
      </c>
      <c r="L4" s="17"/>
      <c r="M4" s="128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29" t="s">
        <v>16</v>
      </c>
      <c r="L6" s="17"/>
    </row>
    <row r="7" hidden="1" s="1" customFormat="1" ht="16.5" customHeight="1">
      <c r="B7" s="17"/>
      <c r="E7" s="130" t="str">
        <f>'Rekapitulace stavby'!K6</f>
        <v>Profylaktické kontroly a kapacitní zkoušky baterií a UPS</v>
      </c>
      <c r="F7" s="129"/>
      <c r="G7" s="129"/>
      <c r="H7" s="129"/>
      <c r="L7" s="17"/>
    </row>
    <row r="8" hidden="1" s="2" customFormat="1" ht="12" customHeight="1">
      <c r="A8" s="35"/>
      <c r="B8" s="41"/>
      <c r="C8" s="35"/>
      <c r="D8" s="129" t="s">
        <v>86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2" t="s">
        <v>143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10. 5. 2022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30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29" t="s">
        <v>31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29" t="s">
        <v>33</v>
      </c>
      <c r="E20" s="35"/>
      <c r="F20" s="35"/>
      <c r="G20" s="35"/>
      <c r="H20" s="35"/>
      <c r="I20" s="129" t="s">
        <v>26</v>
      </c>
      <c r="J20" s="133" t="s">
        <v>27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30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">
        <v>27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29</v>
      </c>
      <c r="J24" s="133" t="s">
        <v>30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29" t="s">
        <v>37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71.25" customHeight="1">
      <c r="A27" s="135"/>
      <c r="B27" s="136"/>
      <c r="C27" s="135"/>
      <c r="D27" s="135"/>
      <c r="E27" s="137" t="s">
        <v>38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0" t="s">
        <v>39</v>
      </c>
      <c r="E30" s="35"/>
      <c r="F30" s="35"/>
      <c r="G30" s="35"/>
      <c r="H30" s="35"/>
      <c r="I30" s="35"/>
      <c r="J30" s="141">
        <f>ROUND(J83,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2" t="s">
        <v>41</v>
      </c>
      <c r="G32" s="35"/>
      <c r="H32" s="35"/>
      <c r="I32" s="142" t="s">
        <v>40</v>
      </c>
      <c r="J32" s="142" t="s">
        <v>42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43" t="s">
        <v>43</v>
      </c>
      <c r="E33" s="129" t="s">
        <v>44</v>
      </c>
      <c r="F33" s="144">
        <f>ROUND((SUM(BE83:BE93)),  2)</f>
        <v>0</v>
      </c>
      <c r="G33" s="35"/>
      <c r="H33" s="35"/>
      <c r="I33" s="145">
        <v>0.20999999999999999</v>
      </c>
      <c r="J33" s="144">
        <f>ROUND(((SUM(BE83:BE93))*I33),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29" t="s">
        <v>45</v>
      </c>
      <c r="F34" s="144">
        <f>ROUND((SUM(BF83:BF93)),  2)</f>
        <v>0</v>
      </c>
      <c r="G34" s="35"/>
      <c r="H34" s="35"/>
      <c r="I34" s="145">
        <v>0.14999999999999999</v>
      </c>
      <c r="J34" s="144">
        <f>ROUND(((SUM(BF83:BF93))*I34),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46</v>
      </c>
      <c r="F35" s="144">
        <f>ROUND((SUM(BG83:BG93)),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47</v>
      </c>
      <c r="F36" s="144">
        <f>ROUND((SUM(BH83:BH93)),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48</v>
      </c>
      <c r="F37" s="144">
        <f>ROUND((SUM(BI83:BI93)),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46"/>
      <c r="D39" s="147" t="s">
        <v>49</v>
      </c>
      <c r="E39" s="148"/>
      <c r="F39" s="148"/>
      <c r="G39" s="149" t="s">
        <v>50</v>
      </c>
      <c r="H39" s="150" t="s">
        <v>51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Profylaktické kontroly a kapacitní zkoušky baterií a UPS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2 - VON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10. 5. 2022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SŽ, s.o. Přednosta SEE Praha</v>
      </c>
      <c r="G54" s="37"/>
      <c r="H54" s="37"/>
      <c r="I54" s="29" t="s">
        <v>33</v>
      </c>
      <c r="J54" s="33" t="str">
        <f>E21</f>
        <v>SŽ, s.o.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>SŽ, s.o.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71</v>
      </c>
      <c r="D59" s="37"/>
      <c r="E59" s="37"/>
      <c r="F59" s="37"/>
      <c r="G59" s="37"/>
      <c r="H59" s="37"/>
      <c r="I59" s="37"/>
      <c r="J59" s="99">
        <f>J83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hidden="1" s="9" customFormat="1" ht="24.96" customHeight="1">
      <c r="A60" s="9"/>
      <c r="B60" s="162"/>
      <c r="C60" s="163"/>
      <c r="D60" s="164" t="s">
        <v>144</v>
      </c>
      <c r="E60" s="165"/>
      <c r="F60" s="165"/>
      <c r="G60" s="165"/>
      <c r="H60" s="165"/>
      <c r="I60" s="165"/>
      <c r="J60" s="166">
        <f>J84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1"/>
      <c r="C61" s="212"/>
      <c r="D61" s="213" t="s">
        <v>145</v>
      </c>
      <c r="E61" s="214"/>
      <c r="F61" s="214"/>
      <c r="G61" s="214"/>
      <c r="H61" s="214"/>
      <c r="I61" s="214"/>
      <c r="J61" s="215">
        <f>J85</f>
        <v>0</v>
      </c>
      <c r="K61" s="212"/>
      <c r="L61" s="21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1"/>
      <c r="C62" s="212"/>
      <c r="D62" s="213" t="s">
        <v>146</v>
      </c>
      <c r="E62" s="214"/>
      <c r="F62" s="214"/>
      <c r="G62" s="214"/>
      <c r="H62" s="214"/>
      <c r="I62" s="214"/>
      <c r="J62" s="215">
        <f>J88</f>
        <v>0</v>
      </c>
      <c r="K62" s="212"/>
      <c r="L62" s="21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1"/>
      <c r="C63" s="212"/>
      <c r="D63" s="213" t="s">
        <v>147</v>
      </c>
      <c r="E63" s="214"/>
      <c r="F63" s="214"/>
      <c r="G63" s="214"/>
      <c r="H63" s="214"/>
      <c r="I63" s="214"/>
      <c r="J63" s="215">
        <f>J91</f>
        <v>0</v>
      </c>
      <c r="K63" s="212"/>
      <c r="L63" s="21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3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/>
    <row r="67" hidden="1"/>
    <row r="68" hidden="1"/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93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57" t="str">
        <f>E7</f>
        <v>Profylaktické kontroly a kapacitní zkoušky baterií a UPS</v>
      </c>
      <c r="F73" s="29"/>
      <c r="G73" s="29"/>
      <c r="H73" s="29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86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66" t="str">
        <f>E9</f>
        <v>2 - VON</v>
      </c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21</v>
      </c>
      <c r="D77" s="37"/>
      <c r="E77" s="37"/>
      <c r="F77" s="24" t="str">
        <f>F12</f>
        <v xml:space="preserve"> </v>
      </c>
      <c r="G77" s="37"/>
      <c r="H77" s="37"/>
      <c r="I77" s="29" t="s">
        <v>23</v>
      </c>
      <c r="J77" s="69" t="str">
        <f>IF(J12="","",J12)</f>
        <v>10. 5. 2022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5.15" customHeight="1">
      <c r="A79" s="35"/>
      <c r="B79" s="36"/>
      <c r="C79" s="29" t="s">
        <v>25</v>
      </c>
      <c r="D79" s="37"/>
      <c r="E79" s="37"/>
      <c r="F79" s="24" t="str">
        <f>E15</f>
        <v>SŽ, s.o. Přednosta SEE Praha</v>
      </c>
      <c r="G79" s="37"/>
      <c r="H79" s="37"/>
      <c r="I79" s="29" t="s">
        <v>33</v>
      </c>
      <c r="J79" s="33" t="str">
        <f>E21</f>
        <v>SŽ, s.o.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5.15" customHeight="1">
      <c r="A80" s="35"/>
      <c r="B80" s="36"/>
      <c r="C80" s="29" t="s">
        <v>31</v>
      </c>
      <c r="D80" s="37"/>
      <c r="E80" s="37"/>
      <c r="F80" s="24" t="str">
        <f>IF(E18="","",E18)</f>
        <v>Vyplň údaj</v>
      </c>
      <c r="G80" s="37"/>
      <c r="H80" s="37"/>
      <c r="I80" s="29" t="s">
        <v>36</v>
      </c>
      <c r="J80" s="33" t="str">
        <f>E24</f>
        <v>SŽ, s.o.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0.32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10" customFormat="1" ht="29.28" customHeight="1">
      <c r="A82" s="168"/>
      <c r="B82" s="169"/>
      <c r="C82" s="170" t="s">
        <v>94</v>
      </c>
      <c r="D82" s="171" t="s">
        <v>58</v>
      </c>
      <c r="E82" s="171" t="s">
        <v>54</v>
      </c>
      <c r="F82" s="171" t="s">
        <v>55</v>
      </c>
      <c r="G82" s="171" t="s">
        <v>95</v>
      </c>
      <c r="H82" s="171" t="s">
        <v>96</v>
      </c>
      <c r="I82" s="171" t="s">
        <v>97</v>
      </c>
      <c r="J82" s="171" t="s">
        <v>90</v>
      </c>
      <c r="K82" s="172" t="s">
        <v>98</v>
      </c>
      <c r="L82" s="173"/>
      <c r="M82" s="89" t="s">
        <v>19</v>
      </c>
      <c r="N82" s="90" t="s">
        <v>43</v>
      </c>
      <c r="O82" s="90" t="s">
        <v>99</v>
      </c>
      <c r="P82" s="90" t="s">
        <v>100</v>
      </c>
      <c r="Q82" s="90" t="s">
        <v>101</v>
      </c>
      <c r="R82" s="90" t="s">
        <v>102</v>
      </c>
      <c r="S82" s="90" t="s">
        <v>103</v>
      </c>
      <c r="T82" s="91" t="s">
        <v>104</v>
      </c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</row>
    <row r="83" s="2" customFormat="1" ht="22.8" customHeight="1">
      <c r="A83" s="35"/>
      <c r="B83" s="36"/>
      <c r="C83" s="96" t="s">
        <v>105</v>
      </c>
      <c r="D83" s="37"/>
      <c r="E83" s="37"/>
      <c r="F83" s="37"/>
      <c r="G83" s="37"/>
      <c r="H83" s="37"/>
      <c r="I83" s="37"/>
      <c r="J83" s="174">
        <f>BK83</f>
        <v>0</v>
      </c>
      <c r="K83" s="37"/>
      <c r="L83" s="41"/>
      <c r="M83" s="92"/>
      <c r="N83" s="175"/>
      <c r="O83" s="93"/>
      <c r="P83" s="176">
        <f>P84</f>
        <v>0</v>
      </c>
      <c r="Q83" s="93"/>
      <c r="R83" s="176">
        <f>R84</f>
        <v>0</v>
      </c>
      <c r="S83" s="93"/>
      <c r="T83" s="177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72</v>
      </c>
      <c r="AU83" s="14" t="s">
        <v>91</v>
      </c>
      <c r="BK83" s="178">
        <f>BK84</f>
        <v>0</v>
      </c>
    </row>
    <row r="84" s="11" customFormat="1" ht="25.92" customHeight="1">
      <c r="A84" s="11"/>
      <c r="B84" s="179"/>
      <c r="C84" s="180"/>
      <c r="D84" s="181" t="s">
        <v>72</v>
      </c>
      <c r="E84" s="182" t="s">
        <v>148</v>
      </c>
      <c r="F84" s="182" t="s">
        <v>149</v>
      </c>
      <c r="G84" s="180"/>
      <c r="H84" s="180"/>
      <c r="I84" s="183"/>
      <c r="J84" s="184">
        <f>BK84</f>
        <v>0</v>
      </c>
      <c r="K84" s="180"/>
      <c r="L84" s="185"/>
      <c r="M84" s="186"/>
      <c r="N84" s="187"/>
      <c r="O84" s="187"/>
      <c r="P84" s="188">
        <f>P85+P88+P91</f>
        <v>0</v>
      </c>
      <c r="Q84" s="187"/>
      <c r="R84" s="188">
        <f>R85+R88+R91</f>
        <v>0</v>
      </c>
      <c r="S84" s="187"/>
      <c r="T84" s="189">
        <f>T85+T88+T91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0" t="s">
        <v>150</v>
      </c>
      <c r="AT84" s="191" t="s">
        <v>72</v>
      </c>
      <c r="AU84" s="191" t="s">
        <v>73</v>
      </c>
      <c r="AY84" s="190" t="s">
        <v>109</v>
      </c>
      <c r="BK84" s="192">
        <f>BK85+BK88+BK91</f>
        <v>0</v>
      </c>
    </row>
    <row r="85" s="11" customFormat="1" ht="22.8" customHeight="1">
      <c r="A85" s="11"/>
      <c r="B85" s="179"/>
      <c r="C85" s="180"/>
      <c r="D85" s="181" t="s">
        <v>72</v>
      </c>
      <c r="E85" s="217" t="s">
        <v>151</v>
      </c>
      <c r="F85" s="217" t="s">
        <v>152</v>
      </c>
      <c r="G85" s="180"/>
      <c r="H85" s="180"/>
      <c r="I85" s="183"/>
      <c r="J85" s="218">
        <f>BK85</f>
        <v>0</v>
      </c>
      <c r="K85" s="180"/>
      <c r="L85" s="185"/>
      <c r="M85" s="186"/>
      <c r="N85" s="187"/>
      <c r="O85" s="187"/>
      <c r="P85" s="188">
        <f>SUM(P86:P87)</f>
        <v>0</v>
      </c>
      <c r="Q85" s="187"/>
      <c r="R85" s="188">
        <f>SUM(R86:R87)</f>
        <v>0</v>
      </c>
      <c r="S85" s="187"/>
      <c r="T85" s="189">
        <f>SUM(T86:T87)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0" t="s">
        <v>150</v>
      </c>
      <c r="AT85" s="191" t="s">
        <v>72</v>
      </c>
      <c r="AU85" s="191" t="s">
        <v>78</v>
      </c>
      <c r="AY85" s="190" t="s">
        <v>109</v>
      </c>
      <c r="BK85" s="192">
        <f>SUM(BK86:BK87)</f>
        <v>0</v>
      </c>
    </row>
    <row r="86" s="2" customFormat="1" ht="16.5" customHeight="1">
      <c r="A86" s="35"/>
      <c r="B86" s="36"/>
      <c r="C86" s="193" t="s">
        <v>108</v>
      </c>
      <c r="D86" s="193" t="s">
        <v>111</v>
      </c>
      <c r="E86" s="194" t="s">
        <v>153</v>
      </c>
      <c r="F86" s="195" t="s">
        <v>154</v>
      </c>
      <c r="G86" s="196" t="s">
        <v>155</v>
      </c>
      <c r="H86" s="197">
        <v>44</v>
      </c>
      <c r="I86" s="198"/>
      <c r="J86" s="199">
        <f>ROUND(I86*H86,2)</f>
        <v>0</v>
      </c>
      <c r="K86" s="195" t="s">
        <v>156</v>
      </c>
      <c r="L86" s="41"/>
      <c r="M86" s="200" t="s">
        <v>19</v>
      </c>
      <c r="N86" s="201" t="s">
        <v>44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157</v>
      </c>
      <c r="AT86" s="204" t="s">
        <v>111</v>
      </c>
      <c r="AU86" s="204" t="s">
        <v>82</v>
      </c>
      <c r="AY86" s="14" t="s">
        <v>109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78</v>
      </c>
      <c r="BK86" s="205">
        <f>ROUND(I86*H86,2)</f>
        <v>0</v>
      </c>
      <c r="BL86" s="14" t="s">
        <v>157</v>
      </c>
      <c r="BM86" s="204" t="s">
        <v>158</v>
      </c>
    </row>
    <row r="87" s="2" customFormat="1">
      <c r="A87" s="35"/>
      <c r="B87" s="36"/>
      <c r="C87" s="37"/>
      <c r="D87" s="219" t="s">
        <v>159</v>
      </c>
      <c r="E87" s="37"/>
      <c r="F87" s="220" t="s">
        <v>160</v>
      </c>
      <c r="G87" s="37"/>
      <c r="H87" s="37"/>
      <c r="I87" s="221"/>
      <c r="J87" s="37"/>
      <c r="K87" s="37"/>
      <c r="L87" s="41"/>
      <c r="M87" s="222"/>
      <c r="N87" s="223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159</v>
      </c>
      <c r="AU87" s="14" t="s">
        <v>82</v>
      </c>
    </row>
    <row r="88" s="11" customFormat="1" ht="22.8" customHeight="1">
      <c r="A88" s="11"/>
      <c r="B88" s="179"/>
      <c r="C88" s="180"/>
      <c r="D88" s="181" t="s">
        <v>72</v>
      </c>
      <c r="E88" s="217" t="s">
        <v>161</v>
      </c>
      <c r="F88" s="217" t="s">
        <v>162</v>
      </c>
      <c r="G88" s="180"/>
      <c r="H88" s="180"/>
      <c r="I88" s="183"/>
      <c r="J88" s="218">
        <f>BK88</f>
        <v>0</v>
      </c>
      <c r="K88" s="180"/>
      <c r="L88" s="185"/>
      <c r="M88" s="186"/>
      <c r="N88" s="187"/>
      <c r="O88" s="187"/>
      <c r="P88" s="188">
        <f>SUM(P89:P90)</f>
        <v>0</v>
      </c>
      <c r="Q88" s="187"/>
      <c r="R88" s="188">
        <f>SUM(R89:R90)</f>
        <v>0</v>
      </c>
      <c r="S88" s="187"/>
      <c r="T88" s="189">
        <f>SUM(T89:T90)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0" t="s">
        <v>150</v>
      </c>
      <c r="AT88" s="191" t="s">
        <v>72</v>
      </c>
      <c r="AU88" s="191" t="s">
        <v>78</v>
      </c>
      <c r="AY88" s="190" t="s">
        <v>109</v>
      </c>
      <c r="BK88" s="192">
        <f>SUM(BK89:BK90)</f>
        <v>0</v>
      </c>
    </row>
    <row r="89" s="2" customFormat="1" ht="16.5" customHeight="1">
      <c r="A89" s="35"/>
      <c r="B89" s="36"/>
      <c r="C89" s="193" t="s">
        <v>163</v>
      </c>
      <c r="D89" s="193" t="s">
        <v>111</v>
      </c>
      <c r="E89" s="194" t="s">
        <v>164</v>
      </c>
      <c r="F89" s="195" t="s">
        <v>165</v>
      </c>
      <c r="G89" s="196" t="s">
        <v>155</v>
      </c>
      <c r="H89" s="197">
        <v>1</v>
      </c>
      <c r="I89" s="198"/>
      <c r="J89" s="199">
        <f>ROUND(I89*H89,2)</f>
        <v>0</v>
      </c>
      <c r="K89" s="195" t="s">
        <v>156</v>
      </c>
      <c r="L89" s="41"/>
      <c r="M89" s="200" t="s">
        <v>19</v>
      </c>
      <c r="N89" s="201" t="s">
        <v>44</v>
      </c>
      <c r="O89" s="81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157</v>
      </c>
      <c r="AT89" s="204" t="s">
        <v>111</v>
      </c>
      <c r="AU89" s="204" t="s">
        <v>82</v>
      </c>
      <c r="AY89" s="14" t="s">
        <v>109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4" t="s">
        <v>78</v>
      </c>
      <c r="BK89" s="205">
        <f>ROUND(I89*H89,2)</f>
        <v>0</v>
      </c>
      <c r="BL89" s="14" t="s">
        <v>157</v>
      </c>
      <c r="BM89" s="204" t="s">
        <v>166</v>
      </c>
    </row>
    <row r="90" s="2" customFormat="1">
      <c r="A90" s="35"/>
      <c r="B90" s="36"/>
      <c r="C90" s="37"/>
      <c r="D90" s="219" t="s">
        <v>159</v>
      </c>
      <c r="E90" s="37"/>
      <c r="F90" s="220" t="s">
        <v>167</v>
      </c>
      <c r="G90" s="37"/>
      <c r="H90" s="37"/>
      <c r="I90" s="221"/>
      <c r="J90" s="37"/>
      <c r="K90" s="37"/>
      <c r="L90" s="41"/>
      <c r="M90" s="222"/>
      <c r="N90" s="223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159</v>
      </c>
      <c r="AU90" s="14" t="s">
        <v>82</v>
      </c>
    </row>
    <row r="91" s="11" customFormat="1" ht="22.8" customHeight="1">
      <c r="A91" s="11"/>
      <c r="B91" s="179"/>
      <c r="C91" s="180"/>
      <c r="D91" s="181" t="s">
        <v>72</v>
      </c>
      <c r="E91" s="217" t="s">
        <v>168</v>
      </c>
      <c r="F91" s="217" t="s">
        <v>169</v>
      </c>
      <c r="G91" s="180"/>
      <c r="H91" s="180"/>
      <c r="I91" s="183"/>
      <c r="J91" s="218">
        <f>BK91</f>
        <v>0</v>
      </c>
      <c r="K91" s="180"/>
      <c r="L91" s="185"/>
      <c r="M91" s="186"/>
      <c r="N91" s="187"/>
      <c r="O91" s="187"/>
      <c r="P91" s="188">
        <f>SUM(P92:P93)</f>
        <v>0</v>
      </c>
      <c r="Q91" s="187"/>
      <c r="R91" s="188">
        <f>SUM(R92:R93)</f>
        <v>0</v>
      </c>
      <c r="S91" s="187"/>
      <c r="T91" s="189">
        <f>SUM(T92:T93)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0" t="s">
        <v>150</v>
      </c>
      <c r="AT91" s="191" t="s">
        <v>72</v>
      </c>
      <c r="AU91" s="191" t="s">
        <v>78</v>
      </c>
      <c r="AY91" s="190" t="s">
        <v>109</v>
      </c>
      <c r="BK91" s="192">
        <f>SUM(BK92:BK93)</f>
        <v>0</v>
      </c>
    </row>
    <row r="92" s="2" customFormat="1" ht="16.5" customHeight="1">
      <c r="A92" s="35"/>
      <c r="B92" s="36"/>
      <c r="C92" s="193" t="s">
        <v>82</v>
      </c>
      <c r="D92" s="193" t="s">
        <v>111</v>
      </c>
      <c r="E92" s="194" t="s">
        <v>170</v>
      </c>
      <c r="F92" s="195" t="s">
        <v>171</v>
      </c>
      <c r="G92" s="196" t="s">
        <v>155</v>
      </c>
      <c r="H92" s="197">
        <v>2000</v>
      </c>
      <c r="I92" s="198"/>
      <c r="J92" s="199">
        <f>ROUND(I92*H92,2)</f>
        <v>0</v>
      </c>
      <c r="K92" s="195" t="s">
        <v>156</v>
      </c>
      <c r="L92" s="41"/>
      <c r="M92" s="200" t="s">
        <v>19</v>
      </c>
      <c r="N92" s="201" t="s">
        <v>44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157</v>
      </c>
      <c r="AT92" s="204" t="s">
        <v>111</v>
      </c>
      <c r="AU92" s="204" t="s">
        <v>82</v>
      </c>
      <c r="AY92" s="14" t="s">
        <v>109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78</v>
      </c>
      <c r="BK92" s="205">
        <f>ROUND(I92*H92,2)</f>
        <v>0</v>
      </c>
      <c r="BL92" s="14" t="s">
        <v>157</v>
      </c>
      <c r="BM92" s="204" t="s">
        <v>172</v>
      </c>
    </row>
    <row r="93" s="2" customFormat="1">
      <c r="A93" s="35"/>
      <c r="B93" s="36"/>
      <c r="C93" s="37"/>
      <c r="D93" s="219" t="s">
        <v>159</v>
      </c>
      <c r="E93" s="37"/>
      <c r="F93" s="220" t="s">
        <v>173</v>
      </c>
      <c r="G93" s="37"/>
      <c r="H93" s="37"/>
      <c r="I93" s="221"/>
      <c r="J93" s="37"/>
      <c r="K93" s="37"/>
      <c r="L93" s="41"/>
      <c r="M93" s="224"/>
      <c r="N93" s="225"/>
      <c r="O93" s="208"/>
      <c r="P93" s="208"/>
      <c r="Q93" s="208"/>
      <c r="R93" s="208"/>
      <c r="S93" s="208"/>
      <c r="T93" s="22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159</v>
      </c>
      <c r="AU93" s="14" t="s">
        <v>82</v>
      </c>
    </row>
    <row r="94" s="2" customFormat="1" ht="6.96" customHeight="1">
      <c r="A94" s="35"/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41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sheet="1" autoFilter="0" formatColumns="0" formatRows="0" objects="1" scenarios="1" spinCount="100000" saltValue="NXDtZHYv+5AMypaLw1p0UZqn0QHR5MlU81yCk6BB9UC8qJodVGurtItaTX8tbuonJUIXMupVijit/vsmwTpO+A==" hashValue="R6pV189h4gJ1gE6tD7zWY+AH9OKaPedWnzg1UuiIlgy+WHGfjGE7qKtH5qGziIBFnnOy/ZsEM4Qvt3Ut0FIdnQ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1/064002000"/>
    <hyperlink ref="F90" r:id="rId2" display="https://podminky.urs.cz/item/CS_URS_2022_01/075103000"/>
    <hyperlink ref="F93" r:id="rId3" display="https://podminky.urs.cz/item/CS_URS_2022_01/08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2022-05-10T09:01:50Z</dcterms:created>
  <dcterms:modified xsi:type="dcterms:W3CDTF">2022-05-10T09:01:53Z</dcterms:modified>
</cp:coreProperties>
</file>